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5 год\7 - Май\Решения на печать\от 30.05.2025 № 63-394р\"/>
    </mc:Choice>
  </mc:AlternateContent>
  <xr:revisionPtr revIDLastSave="0" documentId="13_ncr:1_{83672BC8-17F4-42A3-B63E-C825AD2BF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КАИП!$19:$21</definedName>
    <definedName name="_xlnm.Print_Area" localSheetId="0">КАИП!$A$1:$M$60</definedName>
  </definedNames>
  <calcPr calcId="191029"/>
</workbook>
</file>

<file path=xl/calcChain.xml><?xml version="1.0" encoding="utf-8"?>
<calcChain xmlns="http://schemas.openxmlformats.org/spreadsheetml/2006/main">
  <c r="M32" i="3" l="1"/>
  <c r="M35" i="3"/>
  <c r="M36" i="3"/>
  <c r="M40" i="3"/>
  <c r="M43" i="3"/>
  <c r="M44" i="3"/>
  <c r="M46" i="3"/>
  <c r="M48" i="3"/>
  <c r="M49" i="3"/>
  <c r="M51" i="3"/>
  <c r="M60" i="3"/>
  <c r="I14" i="3"/>
  <c r="E14" i="3"/>
  <c r="L56" i="3"/>
  <c r="I15" i="3" s="1"/>
  <c r="K15" i="3" s="1"/>
  <c r="J56" i="3"/>
  <c r="G15" i="3" s="1"/>
  <c r="L39" i="3"/>
  <c r="M39" i="3" s="1"/>
  <c r="L41" i="3"/>
  <c r="M41" i="3" s="1"/>
  <c r="L50" i="3"/>
  <c r="L38" i="3" s="1"/>
  <c r="J41" i="3"/>
  <c r="J39" i="3"/>
  <c r="J38" i="3"/>
  <c r="J50" i="3"/>
  <c r="M50" i="3" s="1"/>
  <c r="J45" i="3"/>
  <c r="G14" i="3" s="1"/>
  <c r="K14" i="3" s="1"/>
  <c r="G13" i="3" l="1"/>
  <c r="M56" i="3"/>
  <c r="M38" i="3"/>
  <c r="M45" i="3"/>
  <c r="I13" i="3"/>
  <c r="K13" i="3" s="1"/>
  <c r="L28" i="3" l="1"/>
  <c r="L34" i="3"/>
  <c r="L30" i="3"/>
  <c r="J31" i="3"/>
  <c r="J28" i="3"/>
  <c r="H30" i="3"/>
  <c r="J34" i="3"/>
  <c r="H39" i="3"/>
  <c r="H24" i="3" s="1"/>
  <c r="H25" i="3"/>
  <c r="H56" i="3"/>
  <c r="E15" i="3" s="1"/>
  <c r="H34" i="3"/>
  <c r="H50" i="3"/>
  <c r="E13" i="3" s="1"/>
  <c r="L47" i="3"/>
  <c r="J47" i="3"/>
  <c r="H47" i="3"/>
  <c r="H41" i="3"/>
  <c r="H38" i="3" s="1"/>
  <c r="I12" i="3" l="1"/>
  <c r="M34" i="3"/>
  <c r="M47" i="3"/>
  <c r="L27" i="3"/>
  <c r="J27" i="3"/>
  <c r="M31" i="3"/>
  <c r="M28" i="3"/>
  <c r="E12" i="3"/>
  <c r="E16" i="3" s="1"/>
  <c r="E11" i="3"/>
  <c r="G11" i="3"/>
  <c r="J30" i="3"/>
  <c r="G12" i="3" s="1"/>
  <c r="I11" i="3"/>
  <c r="H27" i="3"/>
  <c r="H37" i="3"/>
  <c r="L53" i="3"/>
  <c r="J53" i="3"/>
  <c r="H53" i="3"/>
  <c r="L52" i="3" l="1"/>
  <c r="M53" i="3"/>
  <c r="M30" i="3"/>
  <c r="I16" i="3"/>
  <c r="K11" i="3"/>
  <c r="M27" i="3"/>
  <c r="K12" i="3"/>
  <c r="G16" i="3"/>
  <c r="H23" i="3"/>
  <c r="L23" i="3"/>
  <c r="M23" i="3" s="1"/>
  <c r="H52" i="3"/>
  <c r="H22" i="3"/>
  <c r="J52" i="3"/>
  <c r="J23" i="3" s="1"/>
  <c r="K16" i="3" l="1"/>
  <c r="M52" i="3"/>
  <c r="J37" i="3"/>
  <c r="L25" i="3" l="1"/>
  <c r="J25" i="3"/>
  <c r="L24" i="3"/>
  <c r="J24" i="3"/>
  <c r="M24" i="3" l="1"/>
  <c r="M25" i="3"/>
  <c r="J26" i="3"/>
  <c r="H26" i="3" l="1"/>
  <c r="L22" i="3" l="1"/>
  <c r="J22" i="3"/>
  <c r="L37" i="3"/>
  <c r="M37" i="3" s="1"/>
  <c r="L26" i="3"/>
  <c r="M26" i="3" s="1"/>
  <c r="M22" i="3" l="1"/>
</calcChain>
</file>

<file path=xl/sharedStrings.xml><?xml version="1.0" encoding="utf-8"?>
<sst xmlns="http://schemas.openxmlformats.org/spreadsheetml/2006/main" count="130" uniqueCount="81">
  <si>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</si>
  <si>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</si>
  <si>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</si>
  <si>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</si>
  <si>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</si>
  <si>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</si>
  <si>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</si>
  <si>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</si>
  <si>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</si>
  <si>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</si>
  <si>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</si>
  <si>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</si>
  <si>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</si>
  <si>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</si>
  <si>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</si>
  <si>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</si>
  <si>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</si>
  <si>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</si>
  <si>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</si>
  <si>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</si>
  <si>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</si>
  <si>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</si>
  <si>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</si>
  <si>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</si>
  <si>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</si>
  <si>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</si>
  <si>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</si>
  <si>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</si>
  <si>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</si>
  <si>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</si>
  <si>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1670075870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</si>
  <si>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</si>
  <si>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</si>
  <si>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1003</t>
  </si>
  <si>
    <t>0502</t>
  </si>
  <si>
    <t>Муниципальная программа города Ачинска "Развитие образования"</t>
  </si>
  <si>
    <t>0200000000</t>
  </si>
  <si>
    <t>к решению Ачинского городского</t>
  </si>
  <si>
    <t>Строительство водопроводной сети по адресу: г.Ачинск, от ул. Профсоюзная до ул. Киевская</t>
  </si>
  <si>
    <t>04100S5720</t>
  </si>
  <si>
    <t>2024</t>
  </si>
  <si>
    <t>2024/ 2026</t>
  </si>
  <si>
    <t>0240089040</t>
  </si>
  <si>
    <t>0702</t>
  </si>
  <si>
    <t>Управление образования администрации города Ачинска</t>
  </si>
  <si>
    <t>Реконструкция крыши здания МБОУ «Школа № 16 им. Героя Советского Союза И.А.Лапенкова»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</si>
  <si>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</si>
  <si>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</si>
  <si>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Проектные работы для устройства водопроводной сети по ул. 1-я, 2-я, 3-я Мазульская в городе Ачинске</t>
  </si>
  <si>
    <t>Разработка проектно-сметной документации для строительства 2-х многоквартирных домов по ул. Декабристов города Ачинска</t>
  </si>
  <si>
    <t>0501</t>
  </si>
  <si>
    <t>1610013170</t>
  </si>
  <si>
    <t>Строительство многоквартирного жилого домов в Юго - Восточном районе города Ачинска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</si>
  <si>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</si>
  <si>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0410013180</t>
  </si>
  <si>
    <t>0505</t>
  </si>
  <si>
    <t>04300S5750</t>
  </si>
  <si>
    <t>Разработка проектно - сметной документации для строительства линии электропередач в ТСН СНТ "Водник"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</si>
  <si>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</si>
  <si>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</si>
  <si>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</si>
  <si>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</si>
  <si>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
по адресу: г. Ачинск, ул. Кравченко, 30</t>
  </si>
  <si>
    <t>0240013230</t>
  </si>
  <si>
    <t xml:space="preserve">Перечень строек и объектов
за 2024 год </t>
  </si>
  <si>
    <t>Первоначальный план</t>
  </si>
  <si>
    <t>Уточненный план</t>
  </si>
  <si>
    <t>Исполнено</t>
  </si>
  <si>
    <t>% 
испол-
нения</t>
  </si>
  <si>
    <t xml:space="preserve"> Первоначальный план</t>
  </si>
  <si>
    <t xml:space="preserve"> Уточненный план</t>
  </si>
  <si>
    <t>% испол-
нения</t>
  </si>
  <si>
    <t>Реконструкция здания для размещения детского сада</t>
  </si>
  <si>
    <t>2024/
2026</t>
  </si>
  <si>
    <t>Строительство и замена сетей освещения города на участках:
- от путепровода в сторону 
АО «РУСАЛ Ачинск» до пересечения с техн. автодорогой на МИР 
в районе КПП МИР; 
- от ул. Пузановой (2 участок), 
дорога на понтонный мост; 
- ул. Подгорная и мост на р. Мазулька (п. Мазульский); 
- в районе МБОУ «Школе № 15» 
и ЦТиР «Планета талантов» 
в микрорайоне № 5; 
- от остановки «Автодром» 
до пер. Летний, по пер. Летний 
и далее до ул. Сенная.</t>
  </si>
  <si>
    <t>Муниципальная программа города Ачинска "Развитие транспортной системы"</t>
  </si>
  <si>
    <t>Предпроектные работы на строительство моста через р. Чулым</t>
  </si>
  <si>
    <t>0409</t>
  </si>
  <si>
    <t>12100S3950</t>
  </si>
  <si>
    <t xml:space="preserve">Реконструкция кровли здания МБОУ «Средняя школа № 18" </t>
  </si>
  <si>
    <t>Совета депутатов от  30.05.2025 № 63-394р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</si>
</sst>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60"/>
  <sheetViews>
    <sheetView showGridLines="0" tabSelected="1" view="pageBreakPreview" zoomScaleNormal="100" zoomScaleSheetLayoutView="100" workbookViewId="0">
      <selection activeCell="H3" sqref="H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3" width="11" style="5" bestFit="1" customWidth="1"/>
    <col min="14" max="16384" width="9.140625" style="5"/>
  </cols>
  <sheetData>
    <row r="1" spans="1:12" ht="18.600000000000001" customHeight="1" x14ac:dyDescent="0.3">
      <c r="H1" s="5" t="s">
        <v>32</v>
      </c>
    </row>
    <row r="2" spans="1:12" ht="18" customHeight="1" x14ac:dyDescent="0.3">
      <c r="H2" s="50" t="s">
        <v>37</v>
      </c>
      <c r="I2" s="50"/>
      <c r="J2" s="50"/>
      <c r="K2" s="50"/>
      <c r="L2" s="11"/>
    </row>
    <row r="3" spans="1:12" ht="18.75" x14ac:dyDescent="0.3">
      <c r="H3" s="5" t="s">
        <v>80</v>
      </c>
    </row>
    <row r="4" spans="1:12" ht="18.75" x14ac:dyDescent="0.3"/>
    <row r="5" spans="1:12" s="6" customFormat="1" ht="18.75" x14ac:dyDescent="0.2">
      <c r="D5" s="7"/>
    </row>
    <row r="6" spans="1:12" s="6" customFormat="1" ht="42.75" customHeight="1" x14ac:dyDescent="0.2">
      <c r="A6" s="59" t="s">
        <v>64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s="6" customFormat="1" ht="18.75" x14ac:dyDescent="0.2">
      <c r="A7" s="17"/>
      <c r="B7" s="7"/>
      <c r="C7" s="7"/>
      <c r="D7" s="7"/>
      <c r="E7" s="7"/>
    </row>
    <row r="8" spans="1:12" s="6" customFormat="1" ht="18.75" x14ac:dyDescent="0.2">
      <c r="D8" s="7"/>
      <c r="J8" s="9" t="s">
        <v>3</v>
      </c>
    </row>
    <row r="9" spans="1:12" ht="66.75" customHeight="1" x14ac:dyDescent="0.3">
      <c r="A9" s="18" t="s">
        <v>1</v>
      </c>
      <c r="B9" s="57" t="s">
        <v>2</v>
      </c>
      <c r="C9" s="60"/>
      <c r="D9" s="58"/>
      <c r="E9" s="57" t="s">
        <v>65</v>
      </c>
      <c r="F9" s="58"/>
      <c r="G9" s="57" t="s">
        <v>66</v>
      </c>
      <c r="H9" s="58"/>
      <c r="I9" s="36" t="s">
        <v>67</v>
      </c>
      <c r="J9" s="36"/>
      <c r="K9" s="18" t="s">
        <v>68</v>
      </c>
    </row>
    <row r="10" spans="1:12" ht="18.75" x14ac:dyDescent="0.3">
      <c r="A10" s="18">
        <v>1</v>
      </c>
      <c r="B10" s="57" t="s">
        <v>4</v>
      </c>
      <c r="C10" s="60"/>
      <c r="D10" s="58"/>
      <c r="E10" s="36" t="s">
        <v>5</v>
      </c>
      <c r="F10" s="36"/>
      <c r="G10" s="36" t="s">
        <v>6</v>
      </c>
      <c r="H10" s="36"/>
      <c r="I10" s="36" t="s">
        <v>19</v>
      </c>
      <c r="J10" s="36"/>
      <c r="K10" s="24">
        <v>6</v>
      </c>
    </row>
    <row r="11" spans="1:12" ht="42" customHeight="1" outlineLevel="1" x14ac:dyDescent="0.3">
      <c r="A11" s="3">
        <v>1</v>
      </c>
      <c r="B11" s="62" t="s">
        <v>27</v>
      </c>
      <c r="C11" s="62"/>
      <c r="D11" s="62"/>
      <c r="E11" s="39">
        <f>H34+H47</f>
        <v>144391300</v>
      </c>
      <c r="F11" s="39"/>
      <c r="G11" s="39">
        <f>J34+J47</f>
        <v>289489255.21000004</v>
      </c>
      <c r="H11" s="39"/>
      <c r="I11" s="39">
        <f>L34+L47</f>
        <v>289338448.89999998</v>
      </c>
      <c r="J11" s="39"/>
      <c r="K11" s="30">
        <f>I11/G11*100</f>
        <v>99.947906076897169</v>
      </c>
    </row>
    <row r="12" spans="1:12" ht="66.599999999999994" customHeight="1" outlineLevel="1" x14ac:dyDescent="0.3">
      <c r="A12" s="3">
        <v>2</v>
      </c>
      <c r="B12" s="31" t="s">
        <v>25</v>
      </c>
      <c r="C12" s="32"/>
      <c r="D12" s="33"/>
      <c r="E12" s="34">
        <f>H30+H41</f>
        <v>8584144.5199999996</v>
      </c>
      <c r="F12" s="35"/>
      <c r="G12" s="34">
        <f t="shared" ref="G12" si="0">J30+J41</f>
        <v>20947298.780000001</v>
      </c>
      <c r="H12" s="35"/>
      <c r="I12" s="34">
        <f t="shared" ref="I12" si="1">L30+L41</f>
        <v>17369146.84</v>
      </c>
      <c r="J12" s="35"/>
      <c r="K12" s="30">
        <f t="shared" ref="K12:K16" si="2">I12/G12*100</f>
        <v>82.91831334636646</v>
      </c>
    </row>
    <row r="13" spans="1:12" ht="66.599999999999994" customHeight="1" outlineLevel="1" x14ac:dyDescent="0.3">
      <c r="A13" s="3">
        <v>3</v>
      </c>
      <c r="B13" s="31" t="s">
        <v>59</v>
      </c>
      <c r="C13" s="32"/>
      <c r="D13" s="33"/>
      <c r="E13" s="34">
        <f>H50</f>
        <v>0</v>
      </c>
      <c r="F13" s="35"/>
      <c r="G13" s="34">
        <f t="shared" ref="G13" si="3">J50</f>
        <v>458738.66</v>
      </c>
      <c r="H13" s="35"/>
      <c r="I13" s="34">
        <f t="shared" ref="I13" si="4">L50</f>
        <v>458738.66</v>
      </c>
      <c r="J13" s="35"/>
      <c r="K13" s="30">
        <f t="shared" si="2"/>
        <v>100</v>
      </c>
    </row>
    <row r="14" spans="1:12" ht="66.599999999999994" customHeight="1" outlineLevel="1" x14ac:dyDescent="0.3">
      <c r="A14" s="3">
        <v>4</v>
      </c>
      <c r="B14" s="31" t="s">
        <v>75</v>
      </c>
      <c r="C14" s="32"/>
      <c r="D14" s="33"/>
      <c r="E14" s="34">
        <f>H45</f>
        <v>0</v>
      </c>
      <c r="F14" s="35"/>
      <c r="G14" s="34">
        <f t="shared" ref="G14" si="5">J45</f>
        <v>7007007.0199999996</v>
      </c>
      <c r="H14" s="35"/>
      <c r="I14" s="34">
        <f t="shared" ref="I14" si="6">L45</f>
        <v>0</v>
      </c>
      <c r="J14" s="35"/>
      <c r="K14" s="30">
        <f t="shared" si="2"/>
        <v>0</v>
      </c>
    </row>
    <row r="15" spans="1:12" ht="51.75" customHeight="1" outlineLevel="1" x14ac:dyDescent="0.3">
      <c r="A15" s="3">
        <v>5</v>
      </c>
      <c r="B15" s="31" t="s">
        <v>35</v>
      </c>
      <c r="C15" s="32"/>
      <c r="D15" s="33"/>
      <c r="E15" s="34">
        <f>H56</f>
        <v>87120398.069999993</v>
      </c>
      <c r="F15" s="35"/>
      <c r="G15" s="34">
        <f t="shared" ref="G15" si="7">J56</f>
        <v>10925240.99</v>
      </c>
      <c r="H15" s="35"/>
      <c r="I15" s="34">
        <f t="shared" ref="I15" si="8">L56</f>
        <v>10925240.99</v>
      </c>
      <c r="J15" s="35"/>
      <c r="K15" s="30">
        <f t="shared" si="2"/>
        <v>100</v>
      </c>
    </row>
    <row r="16" spans="1:12" ht="18.75" x14ac:dyDescent="0.3">
      <c r="A16" s="40" t="s">
        <v>0</v>
      </c>
      <c r="B16" s="41"/>
      <c r="C16" s="41"/>
      <c r="D16" s="42"/>
      <c r="E16" s="39">
        <f>E15+E13+E12+E11+E14</f>
        <v>240095842.58999997</v>
      </c>
      <c r="F16" s="39"/>
      <c r="G16" s="39">
        <f t="shared" ref="G16" si="9">G15+G13+G12+G11+G14</f>
        <v>328827540.66000003</v>
      </c>
      <c r="H16" s="39"/>
      <c r="I16" s="39">
        <f t="shared" ref="I16" si="10">I15+I13+I12+I11+I14</f>
        <v>318091575.38999999</v>
      </c>
      <c r="J16" s="39"/>
      <c r="K16" s="30">
        <f t="shared" si="2"/>
        <v>96.735077223625638</v>
      </c>
    </row>
    <row r="17" spans="1:13" ht="15.75" customHeight="1" x14ac:dyDescent="0.3">
      <c r="A17" s="17"/>
      <c r="B17" s="17"/>
      <c r="C17" s="17"/>
      <c r="D17" s="17"/>
      <c r="E17" s="17"/>
    </row>
    <row r="18" spans="1:13" ht="18.75" x14ac:dyDescent="0.3">
      <c r="L18" s="9" t="s">
        <v>3</v>
      </c>
    </row>
    <row r="19" spans="1:13" ht="36.75" customHeight="1" x14ac:dyDescent="0.3">
      <c r="A19" s="61" t="s">
        <v>1</v>
      </c>
      <c r="B19" s="36" t="s">
        <v>18</v>
      </c>
      <c r="C19" s="36" t="s">
        <v>20</v>
      </c>
      <c r="D19" s="36"/>
      <c r="E19" s="36"/>
      <c r="F19" s="36"/>
      <c r="G19" s="36" t="s">
        <v>7</v>
      </c>
      <c r="H19" s="53" t="s">
        <v>69</v>
      </c>
      <c r="I19" s="54"/>
      <c r="J19" s="53" t="s">
        <v>70</v>
      </c>
      <c r="K19" s="54"/>
      <c r="L19" s="36" t="s">
        <v>67</v>
      </c>
      <c r="M19" s="44" t="s">
        <v>71</v>
      </c>
    </row>
    <row r="20" spans="1:13" ht="59.25" customHeight="1" x14ac:dyDescent="0.3">
      <c r="A20" s="61"/>
      <c r="B20" s="36"/>
      <c r="C20" s="10" t="s">
        <v>21</v>
      </c>
      <c r="D20" s="10" t="s">
        <v>22</v>
      </c>
      <c r="E20" s="10" t="s">
        <v>23</v>
      </c>
      <c r="F20" s="10" t="s">
        <v>24</v>
      </c>
      <c r="G20" s="36"/>
      <c r="H20" s="55"/>
      <c r="I20" s="56"/>
      <c r="J20" s="55"/>
      <c r="K20" s="56"/>
      <c r="L20" s="36"/>
      <c r="M20" s="45"/>
    </row>
    <row r="21" spans="1:13" ht="18.75" x14ac:dyDescent="0.3">
      <c r="A21" s="18">
        <v>1</v>
      </c>
      <c r="B21" s="16" t="s">
        <v>4</v>
      </c>
      <c r="C21" s="16" t="s">
        <v>5</v>
      </c>
      <c r="D21" s="16" t="s">
        <v>6</v>
      </c>
      <c r="E21" s="16" t="s">
        <v>19</v>
      </c>
      <c r="F21" s="3">
        <v>6</v>
      </c>
      <c r="G21" s="3">
        <v>7</v>
      </c>
      <c r="H21" s="51">
        <v>8</v>
      </c>
      <c r="I21" s="52"/>
      <c r="J21" s="57" t="s">
        <v>16</v>
      </c>
      <c r="K21" s="58"/>
      <c r="L21" s="16" t="s">
        <v>29</v>
      </c>
      <c r="M21" s="24">
        <v>11</v>
      </c>
    </row>
    <row r="22" spans="1:13" ht="25.5" customHeight="1" x14ac:dyDescent="0.3">
      <c r="A22" s="18">
        <v>1</v>
      </c>
      <c r="B22" s="62" t="s">
        <v>8</v>
      </c>
      <c r="C22" s="62"/>
      <c r="D22" s="62"/>
      <c r="E22" s="62"/>
      <c r="F22" s="62"/>
      <c r="G22" s="62"/>
      <c r="H22" s="34">
        <f>H23+H24+H25</f>
        <v>240095842.58999997</v>
      </c>
      <c r="I22" s="35"/>
      <c r="J22" s="34">
        <f>J23+J24+J25</f>
        <v>328827540.66000003</v>
      </c>
      <c r="K22" s="35"/>
      <c r="L22" s="15">
        <f>L23+L24+L25</f>
        <v>318091575.38999999</v>
      </c>
      <c r="M22" s="30">
        <f>L22/J22*100</f>
        <v>96.735077223625638</v>
      </c>
    </row>
    <row r="23" spans="1:13" ht="18.75" x14ac:dyDescent="0.3">
      <c r="A23" s="18">
        <v>2</v>
      </c>
      <c r="B23" s="19" t="s">
        <v>9</v>
      </c>
      <c r="C23" s="19"/>
      <c r="D23" s="16"/>
      <c r="E23" s="19"/>
      <c r="F23" s="19"/>
      <c r="G23" s="19"/>
      <c r="H23" s="34">
        <f>H27+H38+H53</f>
        <v>95704542.589999989</v>
      </c>
      <c r="I23" s="43"/>
      <c r="J23" s="34">
        <f>J27+J38+J52</f>
        <v>84838567.420000002</v>
      </c>
      <c r="K23" s="43"/>
      <c r="L23" s="15">
        <f>L27+L53+L38</f>
        <v>81708681.799999997</v>
      </c>
      <c r="M23" s="30">
        <f t="shared" ref="M23:M60" si="11">L23/J23*100</f>
        <v>96.310775022278179</v>
      </c>
    </row>
    <row r="24" spans="1:13" ht="18.75" x14ac:dyDescent="0.3">
      <c r="A24" s="18">
        <v>3</v>
      </c>
      <c r="B24" s="19" t="s">
        <v>10</v>
      </c>
      <c r="C24" s="19"/>
      <c r="D24" s="16"/>
      <c r="E24" s="19"/>
      <c r="F24" s="19"/>
      <c r="G24" s="19"/>
      <c r="H24" s="34">
        <f>H28+H39</f>
        <v>144391300</v>
      </c>
      <c r="I24" s="35"/>
      <c r="J24" s="34">
        <f>J28+J39</f>
        <v>214278237.81</v>
      </c>
      <c r="K24" s="35"/>
      <c r="L24" s="15">
        <f>L28+L39</f>
        <v>206672158.16</v>
      </c>
      <c r="M24" s="30">
        <f t="shared" si="11"/>
        <v>96.450372316042518</v>
      </c>
    </row>
    <row r="25" spans="1:13" ht="18.75" x14ac:dyDescent="0.3">
      <c r="A25" s="18">
        <v>4</v>
      </c>
      <c r="B25" s="19" t="s">
        <v>11</v>
      </c>
      <c r="C25" s="19"/>
      <c r="D25" s="16"/>
      <c r="E25" s="19"/>
      <c r="F25" s="19"/>
      <c r="G25" s="19"/>
      <c r="H25" s="34">
        <f>H29+H40</f>
        <v>0</v>
      </c>
      <c r="I25" s="35"/>
      <c r="J25" s="34">
        <f>J29+J40</f>
        <v>29710735.43</v>
      </c>
      <c r="K25" s="35"/>
      <c r="L25" s="15">
        <f>L29+L40</f>
        <v>29710735.43</v>
      </c>
      <c r="M25" s="30">
        <f t="shared" si="11"/>
        <v>100</v>
      </c>
    </row>
    <row r="26" spans="1:13" ht="37.5" x14ac:dyDescent="0.3">
      <c r="A26" s="18">
        <v>5</v>
      </c>
      <c r="B26" s="19" t="s">
        <v>12</v>
      </c>
      <c r="C26" s="16" t="s">
        <v>13</v>
      </c>
      <c r="D26" s="16"/>
      <c r="E26" s="19"/>
      <c r="F26" s="19"/>
      <c r="G26" s="19"/>
      <c r="H26" s="34">
        <f>H27+H28+H29</f>
        <v>7074381.0099999998</v>
      </c>
      <c r="I26" s="35"/>
      <c r="J26" s="34">
        <f>J27+J28+J29</f>
        <v>134767862.06</v>
      </c>
      <c r="K26" s="35"/>
      <c r="L26" s="15">
        <f>L27+L28+L29</f>
        <v>132305380.81999999</v>
      </c>
      <c r="M26" s="30">
        <f t="shared" si="11"/>
        <v>98.172797874538006</v>
      </c>
    </row>
    <row r="27" spans="1:13" ht="18.75" x14ac:dyDescent="0.3">
      <c r="A27" s="18">
        <v>6</v>
      </c>
      <c r="B27" s="19" t="s">
        <v>9</v>
      </c>
      <c r="C27" s="19"/>
      <c r="D27" s="16"/>
      <c r="E27" s="19"/>
      <c r="F27" s="19"/>
      <c r="G27" s="19"/>
      <c r="H27" s="34">
        <f>H30+H34</f>
        <v>7074381.0099999998</v>
      </c>
      <c r="I27" s="35"/>
      <c r="J27" s="34">
        <f>J31+J32+J35+45119813.12</f>
        <v>60734623.75</v>
      </c>
      <c r="K27" s="35"/>
      <c r="L27" s="15">
        <f>L30+L35+45119813.12</f>
        <v>58272142.509999998</v>
      </c>
      <c r="M27" s="30">
        <f t="shared" si="11"/>
        <v>95.945506717657068</v>
      </c>
    </row>
    <row r="28" spans="1:13" ht="18.75" x14ac:dyDescent="0.3">
      <c r="A28" s="18">
        <v>7</v>
      </c>
      <c r="B28" s="19" t="s">
        <v>10</v>
      </c>
      <c r="C28" s="19"/>
      <c r="D28" s="16"/>
      <c r="E28" s="19"/>
      <c r="F28" s="19"/>
      <c r="G28" s="19"/>
      <c r="H28" s="34">
        <v>0</v>
      </c>
      <c r="I28" s="43"/>
      <c r="J28" s="34">
        <f>74033238.31</f>
        <v>74033238.310000002</v>
      </c>
      <c r="K28" s="43"/>
      <c r="L28" s="15">
        <f>74033238.31</f>
        <v>74033238.310000002</v>
      </c>
      <c r="M28" s="30">
        <f t="shared" si="11"/>
        <v>100</v>
      </c>
    </row>
    <row r="29" spans="1:13" ht="18.75" x14ac:dyDescent="0.3">
      <c r="A29" s="18">
        <v>8</v>
      </c>
      <c r="B29" s="19" t="s">
        <v>11</v>
      </c>
      <c r="C29" s="19"/>
      <c r="D29" s="16"/>
      <c r="E29" s="19"/>
      <c r="F29" s="19"/>
      <c r="G29" s="19"/>
      <c r="H29" s="34">
        <v>0</v>
      </c>
      <c r="I29" s="43"/>
      <c r="J29" s="34">
        <v>0</v>
      </c>
      <c r="K29" s="43"/>
      <c r="L29" s="15">
        <v>0</v>
      </c>
      <c r="M29" s="30">
        <v>0</v>
      </c>
    </row>
    <row r="30" spans="1:13" ht="102" customHeight="1" x14ac:dyDescent="0.3">
      <c r="A30" s="18">
        <v>9</v>
      </c>
      <c r="B30" s="19" t="s">
        <v>25</v>
      </c>
      <c r="C30" s="19"/>
      <c r="D30" s="16"/>
      <c r="E30" s="16" t="s">
        <v>26</v>
      </c>
      <c r="F30" s="19"/>
      <c r="G30" s="19"/>
      <c r="H30" s="34">
        <f>H33+H31+H32</f>
        <v>7074381.0099999998</v>
      </c>
      <c r="I30" s="35"/>
      <c r="J30" s="34">
        <f>J31+J32+J33</f>
        <v>5512116.7799999993</v>
      </c>
      <c r="K30" s="35"/>
      <c r="L30" s="15">
        <f>L31+L32+L33</f>
        <v>3049635.54</v>
      </c>
      <c r="M30" s="30">
        <f t="shared" si="11"/>
        <v>55.32603284214165</v>
      </c>
    </row>
    <row r="31" spans="1:13" ht="102" customHeight="1" x14ac:dyDescent="0.3">
      <c r="A31" s="18">
        <v>10</v>
      </c>
      <c r="B31" s="19" t="s">
        <v>46</v>
      </c>
      <c r="C31" s="37" t="s">
        <v>13</v>
      </c>
      <c r="D31" s="37" t="s">
        <v>34</v>
      </c>
      <c r="E31" s="37" t="s">
        <v>47</v>
      </c>
      <c r="F31" s="37" t="s">
        <v>17</v>
      </c>
      <c r="G31" s="37" t="s">
        <v>40</v>
      </c>
      <c r="H31" s="34">
        <v>5758321.0099999998</v>
      </c>
      <c r="I31" s="35"/>
      <c r="J31" s="34">
        <f>5796682.17-2343465.39</f>
        <v>3453216.78</v>
      </c>
      <c r="K31" s="35"/>
      <c r="L31" s="15">
        <v>990735.54</v>
      </c>
      <c r="M31" s="30">
        <f t="shared" si="11"/>
        <v>28.69022141146899</v>
      </c>
    </row>
    <row r="32" spans="1:13" ht="93.75" x14ac:dyDescent="0.3">
      <c r="A32" s="18">
        <v>11</v>
      </c>
      <c r="B32" s="19" t="s">
        <v>53</v>
      </c>
      <c r="C32" s="38"/>
      <c r="D32" s="38"/>
      <c r="E32" s="38"/>
      <c r="F32" s="38"/>
      <c r="G32" s="38"/>
      <c r="H32" s="34">
        <v>0</v>
      </c>
      <c r="I32" s="35"/>
      <c r="J32" s="34">
        <v>2058900</v>
      </c>
      <c r="K32" s="35"/>
      <c r="L32" s="15">
        <v>2058900</v>
      </c>
      <c r="M32" s="30">
        <f t="shared" si="11"/>
        <v>100</v>
      </c>
    </row>
    <row r="33" spans="1:13" ht="56.25" x14ac:dyDescent="0.3">
      <c r="A33" s="18">
        <v>12</v>
      </c>
      <c r="B33" s="19" t="s">
        <v>38</v>
      </c>
      <c r="C33" s="16" t="s">
        <v>13</v>
      </c>
      <c r="D33" s="16" t="s">
        <v>34</v>
      </c>
      <c r="E33" s="16" t="s">
        <v>39</v>
      </c>
      <c r="F33" s="16" t="s">
        <v>17</v>
      </c>
      <c r="G33" s="16" t="s">
        <v>40</v>
      </c>
      <c r="H33" s="34">
        <v>1316060</v>
      </c>
      <c r="I33" s="35"/>
      <c r="J33" s="34">
        <v>0</v>
      </c>
      <c r="K33" s="35"/>
      <c r="L33" s="15">
        <v>0</v>
      </c>
      <c r="M33" s="30">
        <v>0</v>
      </c>
    </row>
    <row r="34" spans="1:13" ht="56.25" x14ac:dyDescent="0.3">
      <c r="A34" s="18">
        <v>13</v>
      </c>
      <c r="B34" s="1" t="s">
        <v>27</v>
      </c>
      <c r="C34" s="16"/>
      <c r="D34" s="16"/>
      <c r="E34" s="13" t="s">
        <v>28</v>
      </c>
      <c r="F34" s="16"/>
      <c r="G34" s="18"/>
      <c r="H34" s="34">
        <f>H35+H36</f>
        <v>0</v>
      </c>
      <c r="I34" s="35"/>
      <c r="J34" s="34">
        <f>J35+J36</f>
        <v>129255745.28</v>
      </c>
      <c r="K34" s="35"/>
      <c r="L34" s="15">
        <f>L35+L36</f>
        <v>129255745.28</v>
      </c>
      <c r="M34" s="30">
        <f t="shared" si="11"/>
        <v>100</v>
      </c>
    </row>
    <row r="35" spans="1:13" ht="75" x14ac:dyDescent="0.3">
      <c r="A35" s="18">
        <v>14</v>
      </c>
      <c r="B35" s="25" t="s">
        <v>49</v>
      </c>
      <c r="C35" s="37" t="s">
        <v>13</v>
      </c>
      <c r="D35" s="37" t="s">
        <v>50</v>
      </c>
      <c r="E35" s="48" t="s">
        <v>51</v>
      </c>
      <c r="F35" s="37" t="s">
        <v>17</v>
      </c>
      <c r="G35" s="44">
        <v>2024</v>
      </c>
      <c r="H35" s="34">
        <v>0</v>
      </c>
      <c r="I35" s="35"/>
      <c r="J35" s="34">
        <v>10102693.85</v>
      </c>
      <c r="K35" s="35"/>
      <c r="L35" s="15">
        <v>10102693.85</v>
      </c>
      <c r="M35" s="30">
        <f t="shared" si="11"/>
        <v>100</v>
      </c>
    </row>
    <row r="36" spans="1:13" ht="56.25" x14ac:dyDescent="0.3">
      <c r="A36" s="18">
        <v>15</v>
      </c>
      <c r="B36" s="25" t="s">
        <v>52</v>
      </c>
      <c r="C36" s="38"/>
      <c r="D36" s="38"/>
      <c r="E36" s="49"/>
      <c r="F36" s="38"/>
      <c r="G36" s="45"/>
      <c r="H36" s="34">
        <v>0</v>
      </c>
      <c r="I36" s="35"/>
      <c r="J36" s="34">
        <v>119153051.43000001</v>
      </c>
      <c r="K36" s="35"/>
      <c r="L36" s="15">
        <v>119153051.43000001</v>
      </c>
      <c r="M36" s="30">
        <f t="shared" si="11"/>
        <v>100</v>
      </c>
    </row>
    <row r="37" spans="1:13" ht="18.75" x14ac:dyDescent="0.3">
      <c r="A37" s="18">
        <v>16</v>
      </c>
      <c r="B37" s="1" t="s">
        <v>14</v>
      </c>
      <c r="C37" s="2">
        <v>730</v>
      </c>
      <c r="D37" s="4"/>
      <c r="E37" s="15"/>
      <c r="F37" s="3"/>
      <c r="G37" s="3"/>
      <c r="H37" s="34">
        <f>H38+H39+H40</f>
        <v>145901063.50999999</v>
      </c>
      <c r="I37" s="35"/>
      <c r="J37" s="34">
        <f>J38+J39+J40</f>
        <v>183134437.61000001</v>
      </c>
      <c r="K37" s="35"/>
      <c r="L37" s="15">
        <f t="shared" ref="L37" si="12">L38+L39+L40</f>
        <v>174860953.58000001</v>
      </c>
      <c r="M37" s="30">
        <f t="shared" si="11"/>
        <v>95.482289329099828</v>
      </c>
    </row>
    <row r="38" spans="1:13" ht="18.75" x14ac:dyDescent="0.3">
      <c r="A38" s="18">
        <v>17</v>
      </c>
      <c r="B38" s="19" t="s">
        <v>9</v>
      </c>
      <c r="C38" s="4"/>
      <c r="D38" s="4"/>
      <c r="E38" s="15"/>
      <c r="F38" s="3"/>
      <c r="G38" s="3"/>
      <c r="H38" s="34">
        <f>H41+H50</f>
        <v>1509763.51</v>
      </c>
      <c r="I38" s="35"/>
      <c r="J38" s="34">
        <f>J43+27775+7007.02+J51</f>
        <v>13178702.68</v>
      </c>
      <c r="K38" s="35"/>
      <c r="L38" s="15">
        <f>L43+23129.82+L50</f>
        <v>12511298.300000001</v>
      </c>
      <c r="M38" s="30">
        <f t="shared" si="11"/>
        <v>94.935735358740189</v>
      </c>
    </row>
    <row r="39" spans="1:13" ht="18.75" x14ac:dyDescent="0.3">
      <c r="A39" s="18">
        <v>18</v>
      </c>
      <c r="B39" s="19" t="s">
        <v>10</v>
      </c>
      <c r="C39" s="4"/>
      <c r="D39" s="4"/>
      <c r="E39" s="15"/>
      <c r="F39" s="3"/>
      <c r="G39" s="3"/>
      <c r="H39" s="34">
        <f>H48</f>
        <v>144391300</v>
      </c>
      <c r="I39" s="35"/>
      <c r="J39" s="34">
        <f>J48+12135369.86+7000000+2722225</f>
        <v>140244999.5</v>
      </c>
      <c r="K39" s="35"/>
      <c r="L39" s="15">
        <f>L48+12135369.86+2266951.66</f>
        <v>132638919.84999999</v>
      </c>
      <c r="M39" s="30">
        <f t="shared" si="11"/>
        <v>94.576576935279604</v>
      </c>
    </row>
    <row r="40" spans="1:13" ht="18.75" x14ac:dyDescent="0.3">
      <c r="A40" s="18">
        <v>19</v>
      </c>
      <c r="B40" s="19" t="s">
        <v>11</v>
      </c>
      <c r="C40" s="4"/>
      <c r="D40" s="4"/>
      <c r="E40" s="15"/>
      <c r="F40" s="3"/>
      <c r="G40" s="3"/>
      <c r="H40" s="34">
        <v>0</v>
      </c>
      <c r="I40" s="35"/>
      <c r="J40" s="34">
        <v>29710735.43</v>
      </c>
      <c r="K40" s="35"/>
      <c r="L40" s="15">
        <v>29710735.43</v>
      </c>
      <c r="M40" s="30">
        <f t="shared" si="11"/>
        <v>100</v>
      </c>
    </row>
    <row r="41" spans="1:13" ht="93.75" x14ac:dyDescent="0.3">
      <c r="A41" s="18">
        <v>20</v>
      </c>
      <c r="B41" s="19" t="s">
        <v>25</v>
      </c>
      <c r="C41" s="4"/>
      <c r="D41" s="4"/>
      <c r="E41" s="16" t="s">
        <v>26</v>
      </c>
      <c r="F41" s="3"/>
      <c r="G41" s="3"/>
      <c r="H41" s="34">
        <f>H42+H43+H44</f>
        <v>1509763.51</v>
      </c>
      <c r="I41" s="35"/>
      <c r="J41" s="34">
        <f>J42+J43+J44</f>
        <v>15435182</v>
      </c>
      <c r="K41" s="35"/>
      <c r="L41" s="15">
        <f>L42+L43+L44</f>
        <v>14319511.300000001</v>
      </c>
      <c r="M41" s="30">
        <f t="shared" si="11"/>
        <v>92.771897992521247</v>
      </c>
    </row>
    <row r="42" spans="1:13" ht="56.25" x14ac:dyDescent="0.3">
      <c r="A42" s="18">
        <v>21</v>
      </c>
      <c r="B42" s="19" t="s">
        <v>48</v>
      </c>
      <c r="C42" s="2">
        <v>730</v>
      </c>
      <c r="D42" s="16" t="s">
        <v>34</v>
      </c>
      <c r="E42" s="16" t="s">
        <v>47</v>
      </c>
      <c r="F42" s="16" t="s">
        <v>17</v>
      </c>
      <c r="G42" s="16" t="s">
        <v>40</v>
      </c>
      <c r="H42" s="34">
        <v>1509763.51</v>
      </c>
      <c r="I42" s="35"/>
      <c r="J42" s="34">
        <v>0</v>
      </c>
      <c r="K42" s="35"/>
      <c r="L42" s="15">
        <v>0</v>
      </c>
      <c r="M42" s="30">
        <v>0</v>
      </c>
    </row>
    <row r="43" spans="1:13" ht="318.75" x14ac:dyDescent="0.3">
      <c r="A43" s="18">
        <v>22</v>
      </c>
      <c r="B43" s="29" t="s">
        <v>74</v>
      </c>
      <c r="C43" s="2">
        <v>730</v>
      </c>
      <c r="D43" s="16" t="s">
        <v>50</v>
      </c>
      <c r="E43" s="16" t="s">
        <v>54</v>
      </c>
      <c r="F43" s="16" t="s">
        <v>17</v>
      </c>
      <c r="G43" s="16" t="s">
        <v>40</v>
      </c>
      <c r="H43" s="34">
        <v>0</v>
      </c>
      <c r="I43" s="35"/>
      <c r="J43" s="34">
        <v>12685182</v>
      </c>
      <c r="K43" s="35"/>
      <c r="L43" s="15">
        <v>12029429.82</v>
      </c>
      <c r="M43" s="30">
        <f t="shared" si="11"/>
        <v>94.830565458185774</v>
      </c>
    </row>
    <row r="44" spans="1:13" ht="75" x14ac:dyDescent="0.3">
      <c r="A44" s="18">
        <v>23</v>
      </c>
      <c r="B44" s="19" t="s">
        <v>57</v>
      </c>
      <c r="C44" s="2">
        <v>730</v>
      </c>
      <c r="D44" s="16" t="s">
        <v>55</v>
      </c>
      <c r="E44" s="16" t="s">
        <v>56</v>
      </c>
      <c r="F44" s="16" t="s">
        <v>17</v>
      </c>
      <c r="G44" s="16" t="s">
        <v>40</v>
      </c>
      <c r="H44" s="34">
        <v>0</v>
      </c>
      <c r="I44" s="35"/>
      <c r="J44" s="34">
        <v>2750000</v>
      </c>
      <c r="K44" s="35"/>
      <c r="L44" s="15">
        <v>2290081.48</v>
      </c>
      <c r="M44" s="30">
        <f t="shared" si="11"/>
        <v>83.275690181818192</v>
      </c>
    </row>
    <row r="45" spans="1:13" ht="56.25" x14ac:dyDescent="0.3">
      <c r="A45" s="18">
        <v>24</v>
      </c>
      <c r="B45" s="1" t="s">
        <v>75</v>
      </c>
      <c r="C45" s="2"/>
      <c r="D45" s="12"/>
      <c r="E45" s="16">
        <v>1210000000</v>
      </c>
      <c r="F45" s="12"/>
      <c r="G45" s="12"/>
      <c r="H45" s="34">
        <v>0</v>
      </c>
      <c r="I45" s="35"/>
      <c r="J45" s="34">
        <f>J46</f>
        <v>7007007.0199999996</v>
      </c>
      <c r="K45" s="35"/>
      <c r="L45" s="15">
        <v>0</v>
      </c>
      <c r="M45" s="30">
        <f t="shared" si="11"/>
        <v>0</v>
      </c>
    </row>
    <row r="46" spans="1:13" ht="37.5" x14ac:dyDescent="0.3">
      <c r="A46" s="18">
        <v>25</v>
      </c>
      <c r="B46" s="19" t="s">
        <v>76</v>
      </c>
      <c r="C46" s="2">
        <v>730</v>
      </c>
      <c r="D46" s="16" t="s">
        <v>77</v>
      </c>
      <c r="E46" s="16" t="s">
        <v>78</v>
      </c>
      <c r="F46" s="16" t="s">
        <v>17</v>
      </c>
      <c r="G46" s="16" t="s">
        <v>40</v>
      </c>
      <c r="H46" s="34">
        <v>0</v>
      </c>
      <c r="I46" s="35"/>
      <c r="J46" s="34">
        <v>7007007.0199999996</v>
      </c>
      <c r="K46" s="35"/>
      <c r="L46" s="15">
        <v>0</v>
      </c>
      <c r="M46" s="30">
        <f t="shared" si="11"/>
        <v>0</v>
      </c>
    </row>
    <row r="47" spans="1:13" ht="56.25" x14ac:dyDescent="0.3">
      <c r="A47" s="18">
        <v>26</v>
      </c>
      <c r="B47" s="1" t="s">
        <v>27</v>
      </c>
      <c r="C47" s="16"/>
      <c r="D47" s="16"/>
      <c r="E47" s="13" t="s">
        <v>28</v>
      </c>
      <c r="F47" s="2"/>
      <c r="G47" s="18"/>
      <c r="H47" s="34">
        <f>H48+H49</f>
        <v>144391300</v>
      </c>
      <c r="I47" s="35"/>
      <c r="J47" s="34">
        <f>J48+J49</f>
        <v>160233509.93000001</v>
      </c>
      <c r="K47" s="35"/>
      <c r="L47" s="15">
        <f>L48+L49</f>
        <v>160082703.62</v>
      </c>
      <c r="M47" s="30">
        <f t="shared" si="11"/>
        <v>99.90588341348456</v>
      </c>
    </row>
    <row r="48" spans="1:13" ht="126" customHeight="1" x14ac:dyDescent="0.3">
      <c r="A48" s="44">
        <v>27</v>
      </c>
      <c r="B48" s="46" t="s">
        <v>31</v>
      </c>
      <c r="C48" s="16" t="s">
        <v>15</v>
      </c>
      <c r="D48" s="16" t="s">
        <v>33</v>
      </c>
      <c r="E48" s="16" t="s">
        <v>30</v>
      </c>
      <c r="F48" s="2">
        <v>410</v>
      </c>
      <c r="G48" s="18" t="s">
        <v>41</v>
      </c>
      <c r="H48" s="39">
        <v>144391300</v>
      </c>
      <c r="I48" s="39"/>
      <c r="J48" s="39">
        <v>118387404.64</v>
      </c>
      <c r="K48" s="39"/>
      <c r="L48" s="15">
        <v>118236598.33</v>
      </c>
      <c r="M48" s="30">
        <f t="shared" si="11"/>
        <v>99.872616254694847</v>
      </c>
    </row>
    <row r="49" spans="1:13" ht="93.75" customHeight="1" x14ac:dyDescent="0.3">
      <c r="A49" s="45"/>
      <c r="B49" s="47"/>
      <c r="C49" s="16" t="s">
        <v>15</v>
      </c>
      <c r="D49" s="16" t="s">
        <v>33</v>
      </c>
      <c r="E49" s="16" t="s">
        <v>58</v>
      </c>
      <c r="F49" s="2">
        <v>410</v>
      </c>
      <c r="G49" s="18" t="s">
        <v>41</v>
      </c>
      <c r="H49" s="34">
        <v>0</v>
      </c>
      <c r="I49" s="35"/>
      <c r="J49" s="34">
        <v>41846105.289999999</v>
      </c>
      <c r="K49" s="35"/>
      <c r="L49" s="15">
        <v>41846105.289999999</v>
      </c>
      <c r="M49" s="30">
        <f t="shared" si="11"/>
        <v>100</v>
      </c>
    </row>
    <row r="50" spans="1:13" ht="93.75" customHeight="1" x14ac:dyDescent="0.3">
      <c r="A50" s="21">
        <v>28</v>
      </c>
      <c r="B50" s="19" t="s">
        <v>59</v>
      </c>
      <c r="C50" s="16"/>
      <c r="D50" s="16"/>
      <c r="E50" s="16"/>
      <c r="F50" s="2"/>
      <c r="G50" s="18"/>
      <c r="H50" s="34">
        <f>H51</f>
        <v>0</v>
      </c>
      <c r="I50" s="35"/>
      <c r="J50" s="34">
        <f>J51</f>
        <v>458738.66</v>
      </c>
      <c r="K50" s="35"/>
      <c r="L50" s="15">
        <f>L51</f>
        <v>458738.66</v>
      </c>
      <c r="M50" s="30">
        <f t="shared" si="11"/>
        <v>100</v>
      </c>
    </row>
    <row r="51" spans="1:13" ht="93.75" customHeight="1" x14ac:dyDescent="0.3">
      <c r="A51" s="21">
        <v>29</v>
      </c>
      <c r="B51" s="20" t="s">
        <v>62</v>
      </c>
      <c r="C51" s="3">
        <v>730</v>
      </c>
      <c r="D51" s="16" t="s">
        <v>60</v>
      </c>
      <c r="E51" s="16" t="s">
        <v>61</v>
      </c>
      <c r="F51" s="2">
        <v>460</v>
      </c>
      <c r="G51" s="18">
        <v>2024</v>
      </c>
      <c r="H51" s="34">
        <v>0</v>
      </c>
      <c r="I51" s="35"/>
      <c r="J51" s="34">
        <v>458738.66</v>
      </c>
      <c r="K51" s="35">
        <v>0</v>
      </c>
      <c r="L51" s="15">
        <v>458738.66</v>
      </c>
      <c r="M51" s="30">
        <f t="shared" si="11"/>
        <v>100</v>
      </c>
    </row>
    <row r="52" spans="1:13" ht="37.5" x14ac:dyDescent="0.3">
      <c r="A52" s="18">
        <v>30</v>
      </c>
      <c r="B52" s="1" t="s">
        <v>44</v>
      </c>
      <c r="C52" s="16"/>
      <c r="D52" s="16"/>
      <c r="E52" s="16"/>
      <c r="F52" s="2"/>
      <c r="G52" s="18"/>
      <c r="H52" s="34">
        <f>H53+H54+H55</f>
        <v>87120398.069999993</v>
      </c>
      <c r="I52" s="35"/>
      <c r="J52" s="34">
        <f>J53+J54+J55</f>
        <v>10925240.99</v>
      </c>
      <c r="K52" s="35"/>
      <c r="L52" s="15">
        <f>L53+L54+L55</f>
        <v>10925240.99</v>
      </c>
      <c r="M52" s="30">
        <f t="shared" si="11"/>
        <v>100</v>
      </c>
    </row>
    <row r="53" spans="1:13" ht="18.75" x14ac:dyDescent="0.3">
      <c r="A53" s="18">
        <v>31</v>
      </c>
      <c r="B53" s="19" t="s">
        <v>9</v>
      </c>
      <c r="C53" s="16"/>
      <c r="D53" s="16"/>
      <c r="E53" s="16"/>
      <c r="F53" s="2"/>
      <c r="G53" s="18"/>
      <c r="H53" s="34">
        <f>H56</f>
        <v>87120398.069999993</v>
      </c>
      <c r="I53" s="35"/>
      <c r="J53" s="34">
        <f>J56</f>
        <v>10925240.99</v>
      </c>
      <c r="K53" s="35"/>
      <c r="L53" s="15">
        <f>L56</f>
        <v>10925240.99</v>
      </c>
      <c r="M53" s="30">
        <f t="shared" si="11"/>
        <v>100</v>
      </c>
    </row>
    <row r="54" spans="1:13" ht="18.75" x14ac:dyDescent="0.3">
      <c r="A54" s="18">
        <v>32</v>
      </c>
      <c r="B54" s="19" t="s">
        <v>10</v>
      </c>
      <c r="C54" s="16"/>
      <c r="D54" s="16"/>
      <c r="E54" s="16"/>
      <c r="F54" s="2"/>
      <c r="G54" s="18"/>
      <c r="H54" s="34">
        <v>0</v>
      </c>
      <c r="I54" s="35"/>
      <c r="J54" s="34">
        <v>0</v>
      </c>
      <c r="K54" s="35"/>
      <c r="L54" s="15">
        <v>0</v>
      </c>
      <c r="M54" s="30">
        <v>0</v>
      </c>
    </row>
    <row r="55" spans="1:13" ht="18.75" x14ac:dyDescent="0.3">
      <c r="A55" s="18">
        <v>33</v>
      </c>
      <c r="B55" s="19" t="s">
        <v>11</v>
      </c>
      <c r="C55" s="16"/>
      <c r="D55" s="16"/>
      <c r="E55" s="16"/>
      <c r="F55" s="2"/>
      <c r="G55" s="18"/>
      <c r="H55" s="34">
        <v>0</v>
      </c>
      <c r="I55" s="35"/>
      <c r="J55" s="34">
        <v>0</v>
      </c>
      <c r="K55" s="35"/>
      <c r="L55" s="15">
        <v>0</v>
      </c>
      <c r="M55" s="30">
        <v>0</v>
      </c>
    </row>
    <row r="56" spans="1:13" ht="37.5" x14ac:dyDescent="0.3">
      <c r="A56" s="3">
        <v>34</v>
      </c>
      <c r="B56" s="19" t="s">
        <v>35</v>
      </c>
      <c r="C56" s="12"/>
      <c r="D56" s="14"/>
      <c r="E56" s="16" t="s">
        <v>36</v>
      </c>
      <c r="F56" s="12"/>
      <c r="G56" s="12"/>
      <c r="H56" s="39">
        <f>H58+H59+H57</f>
        <v>87120398.069999993</v>
      </c>
      <c r="I56" s="39"/>
      <c r="J56" s="39">
        <f>J58+J57+J59+J60</f>
        <v>10925240.99</v>
      </c>
      <c r="K56" s="39"/>
      <c r="L56" s="15">
        <f>L57+L58+L59+L60</f>
        <v>10925240.99</v>
      </c>
      <c r="M56" s="30">
        <f t="shared" si="11"/>
        <v>100</v>
      </c>
    </row>
    <row r="57" spans="1:13" ht="37.5" x14ac:dyDescent="0.3">
      <c r="A57" s="22">
        <v>35</v>
      </c>
      <c r="B57" s="23" t="s">
        <v>72</v>
      </c>
      <c r="C57" s="26"/>
      <c r="D57" s="27"/>
      <c r="E57" s="16" t="s">
        <v>42</v>
      </c>
      <c r="F57" s="22">
        <v>410</v>
      </c>
      <c r="G57" s="28" t="s">
        <v>73</v>
      </c>
      <c r="H57" s="34">
        <v>65649400</v>
      </c>
      <c r="I57" s="35"/>
      <c r="J57" s="34">
        <v>0</v>
      </c>
      <c r="K57" s="35"/>
      <c r="L57" s="15">
        <v>0</v>
      </c>
      <c r="M57" s="30">
        <v>0</v>
      </c>
    </row>
    <row r="58" spans="1:13" ht="18.75" x14ac:dyDescent="0.3">
      <c r="A58" s="63">
        <v>36</v>
      </c>
      <c r="B58" s="62" t="s">
        <v>45</v>
      </c>
      <c r="C58" s="63">
        <v>733</v>
      </c>
      <c r="D58" s="64" t="s">
        <v>43</v>
      </c>
      <c r="E58" s="13" t="s">
        <v>63</v>
      </c>
      <c r="F58" s="63">
        <v>460</v>
      </c>
      <c r="G58" s="65">
        <v>2024</v>
      </c>
      <c r="H58" s="39">
        <v>2625398.0699999998</v>
      </c>
      <c r="I58" s="39"/>
      <c r="J58" s="39">
        <v>0</v>
      </c>
      <c r="K58" s="39"/>
      <c r="L58" s="15">
        <v>0</v>
      </c>
      <c r="M58" s="30">
        <v>0</v>
      </c>
    </row>
    <row r="59" spans="1:13" ht="42" customHeight="1" x14ac:dyDescent="0.3">
      <c r="A59" s="63"/>
      <c r="B59" s="62"/>
      <c r="C59" s="63"/>
      <c r="D59" s="64"/>
      <c r="E59" s="13" t="s">
        <v>42</v>
      </c>
      <c r="F59" s="63"/>
      <c r="G59" s="65"/>
      <c r="H59" s="39">
        <v>18845600</v>
      </c>
      <c r="I59" s="39"/>
      <c r="J59" s="39">
        <v>0</v>
      </c>
      <c r="K59" s="39"/>
      <c r="L59" s="15">
        <v>0</v>
      </c>
      <c r="M59" s="30">
        <v>0</v>
      </c>
    </row>
    <row r="60" spans="1:13" ht="78" customHeight="1" x14ac:dyDescent="0.3">
      <c r="A60" s="3">
        <v>37</v>
      </c>
      <c r="B60" s="19" t="s">
        <v>79</v>
      </c>
      <c r="C60" s="3">
        <v>733</v>
      </c>
      <c r="D60" s="13" t="s">
        <v>43</v>
      </c>
      <c r="E60" s="13" t="s">
        <v>42</v>
      </c>
      <c r="F60" s="3">
        <v>460</v>
      </c>
      <c r="G60" s="3">
        <v>2024</v>
      </c>
      <c r="H60" s="39">
        <v>0</v>
      </c>
      <c r="I60" s="39"/>
      <c r="J60" s="34">
        <v>10925240.99</v>
      </c>
      <c r="K60" s="35"/>
      <c r="L60" s="15">
        <v>10925240.99</v>
      </c>
      <c r="M60" s="30">
        <f t="shared" si="11"/>
        <v>100</v>
      </c>
    </row>
  </sheetData>
  <mergeCells count="141">
    <mergeCell ref="M19:M20"/>
    <mergeCell ref="J40:K40"/>
    <mergeCell ref="J47:K47"/>
    <mergeCell ref="A58:A59"/>
    <mergeCell ref="C58:C59"/>
    <mergeCell ref="D58:D59"/>
    <mergeCell ref="F58:F59"/>
    <mergeCell ref="G58:G59"/>
    <mergeCell ref="J50:K50"/>
    <mergeCell ref="J51:K51"/>
    <mergeCell ref="B58:B59"/>
    <mergeCell ref="H54:I54"/>
    <mergeCell ref="H55:I55"/>
    <mergeCell ref="J54:K54"/>
    <mergeCell ref="J55:K55"/>
    <mergeCell ref="H58:I58"/>
    <mergeCell ref="J58:K58"/>
    <mergeCell ref="H59:I59"/>
    <mergeCell ref="J59:K59"/>
    <mergeCell ref="H56:I56"/>
    <mergeCell ref="J56:K56"/>
    <mergeCell ref="H53:I53"/>
    <mergeCell ref="J53:K53"/>
    <mergeCell ref="H52:I52"/>
    <mergeCell ref="H48:I48"/>
    <mergeCell ref="J48:K48"/>
    <mergeCell ref="J52:K52"/>
    <mergeCell ref="H42:I42"/>
    <mergeCell ref="J42:K42"/>
    <mergeCell ref="H41:I41"/>
    <mergeCell ref="J41:K41"/>
    <mergeCell ref="H43:I43"/>
    <mergeCell ref="J43:K43"/>
    <mergeCell ref="H47:I47"/>
    <mergeCell ref="H49:I49"/>
    <mergeCell ref="J49:K49"/>
    <mergeCell ref="L19:L20"/>
    <mergeCell ref="J19:K20"/>
    <mergeCell ref="I16:J16"/>
    <mergeCell ref="G11:H11"/>
    <mergeCell ref="B22:G22"/>
    <mergeCell ref="E15:F15"/>
    <mergeCell ref="G15:H15"/>
    <mergeCell ref="J37:K37"/>
    <mergeCell ref="J38:K38"/>
    <mergeCell ref="H37:I37"/>
    <mergeCell ref="J24:K24"/>
    <mergeCell ref="H27:I27"/>
    <mergeCell ref="H23:I23"/>
    <mergeCell ref="H24:I24"/>
    <mergeCell ref="J26:K26"/>
    <mergeCell ref="H26:I26"/>
    <mergeCell ref="J23:K23"/>
    <mergeCell ref="H28:I28"/>
    <mergeCell ref="J28:K28"/>
    <mergeCell ref="H25:I25"/>
    <mergeCell ref="H29:I29"/>
    <mergeCell ref="J30:K30"/>
    <mergeCell ref="H30:I30"/>
    <mergeCell ref="H33:I33"/>
    <mergeCell ref="H2:K2"/>
    <mergeCell ref="J22:K22"/>
    <mergeCell ref="G12:H12"/>
    <mergeCell ref="I12:J12"/>
    <mergeCell ref="H21:I21"/>
    <mergeCell ref="H22:I22"/>
    <mergeCell ref="H19:I20"/>
    <mergeCell ref="G19:G20"/>
    <mergeCell ref="J21:K21"/>
    <mergeCell ref="I15:J15"/>
    <mergeCell ref="A6:L6"/>
    <mergeCell ref="G9:H9"/>
    <mergeCell ref="E9:F9"/>
    <mergeCell ref="B9:D9"/>
    <mergeCell ref="B10:D10"/>
    <mergeCell ref="A19:A20"/>
    <mergeCell ref="G10:H10"/>
    <mergeCell ref="I11:J11"/>
    <mergeCell ref="B11:D11"/>
    <mergeCell ref="B12:D12"/>
    <mergeCell ref="E11:F11"/>
    <mergeCell ref="G16:H16"/>
    <mergeCell ref="B19:B20"/>
    <mergeCell ref="E16:F16"/>
    <mergeCell ref="D35:D36"/>
    <mergeCell ref="E35:E36"/>
    <mergeCell ref="F35:F36"/>
    <mergeCell ref="G35:G36"/>
    <mergeCell ref="J33:K33"/>
    <mergeCell ref="H31:I31"/>
    <mergeCell ref="J31:K31"/>
    <mergeCell ref="H32:I32"/>
    <mergeCell ref="J32:K32"/>
    <mergeCell ref="H60:I60"/>
    <mergeCell ref="J60:K60"/>
    <mergeCell ref="E12:F12"/>
    <mergeCell ref="A16:D16"/>
    <mergeCell ref="B15:D15"/>
    <mergeCell ref="E10:F10"/>
    <mergeCell ref="I9:J9"/>
    <mergeCell ref="I10:J10"/>
    <mergeCell ref="J29:K29"/>
    <mergeCell ref="H38:I38"/>
    <mergeCell ref="H39:I39"/>
    <mergeCell ref="A48:A49"/>
    <mergeCell ref="H40:I40"/>
    <mergeCell ref="H51:I51"/>
    <mergeCell ref="H50:I50"/>
    <mergeCell ref="B13:D13"/>
    <mergeCell ref="E13:F13"/>
    <mergeCell ref="G13:H13"/>
    <mergeCell ref="I13:J13"/>
    <mergeCell ref="H44:I44"/>
    <mergeCell ref="J44:K44"/>
    <mergeCell ref="B48:B49"/>
    <mergeCell ref="J25:K25"/>
    <mergeCell ref="J27:K27"/>
    <mergeCell ref="B14:D14"/>
    <mergeCell ref="E14:F14"/>
    <mergeCell ref="G14:H14"/>
    <mergeCell ref="I14:J14"/>
    <mergeCell ref="H57:I57"/>
    <mergeCell ref="J57:K57"/>
    <mergeCell ref="H45:I45"/>
    <mergeCell ref="H46:I46"/>
    <mergeCell ref="J45:K45"/>
    <mergeCell ref="J46:K46"/>
    <mergeCell ref="C19:F19"/>
    <mergeCell ref="J39:K39"/>
    <mergeCell ref="C31:C32"/>
    <mergeCell ref="D31:D32"/>
    <mergeCell ref="E31:E32"/>
    <mergeCell ref="F31:F32"/>
    <mergeCell ref="G31:G32"/>
    <mergeCell ref="H35:I35"/>
    <mergeCell ref="H36:I36"/>
    <mergeCell ref="H34:I34"/>
    <mergeCell ref="J34:K34"/>
    <mergeCell ref="J35:K35"/>
    <mergeCell ref="J36:K36"/>
    <mergeCell ref="C35:C36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47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2025-05-19T07:21:46Z</cp:lastPrinted>
  <dcterms:created xsi:type="dcterms:W3CDTF">2002-03-11T10:22:12Z</dcterms:created>
  <dcterms:modified xsi:type="dcterms:W3CDTF">2025-05-29T02:19:29Z</dcterms:modified>
</cp:coreProperties>
</file>